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Š LIPOVÁ\Rozpočet 2024\ke zveřejnění\"/>
    </mc:Choice>
  </mc:AlternateContent>
  <xr:revisionPtr revIDLastSave="0" documentId="13_ncr:1_{580B0B01-276F-4420-B961-F56D36AAC76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25-2026 - zjednodušený" sheetId="2" r:id="rId1"/>
    <sheet name="2025-2026 - podrobný" sheetId="1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2" l="1"/>
  <c r="B8" i="2"/>
  <c r="C25" i="2"/>
  <c r="C8" i="2"/>
  <c r="C12" i="2"/>
  <c r="B12" i="2"/>
  <c r="H19" i="1"/>
  <c r="D19" i="1"/>
  <c r="C20" i="1"/>
  <c r="C16" i="2"/>
  <c r="B16" i="2"/>
  <c r="C17" i="2"/>
  <c r="B17" i="2"/>
  <c r="C21" i="2" l="1"/>
  <c r="B21" i="2"/>
  <c r="B13" i="2"/>
  <c r="C18" i="2"/>
  <c r="B18" i="2"/>
  <c r="C20" i="2" l="1"/>
  <c r="B20" i="2"/>
  <c r="B4" i="2"/>
  <c r="C4" i="2"/>
  <c r="C26" i="2" l="1"/>
  <c r="B26" i="2"/>
  <c r="C24" i="2"/>
  <c r="B24" i="2"/>
  <c r="C22" i="2"/>
  <c r="B22" i="2"/>
  <c r="C19" i="2"/>
  <c r="B19" i="2"/>
  <c r="C15" i="2"/>
  <c r="B15" i="2"/>
  <c r="C14" i="2"/>
  <c r="B14" i="2"/>
  <c r="C13" i="2"/>
  <c r="B3" i="2"/>
  <c r="C3" i="2"/>
  <c r="C5" i="2"/>
  <c r="B5" i="2"/>
  <c r="C27" i="2" l="1"/>
  <c r="B27" i="2"/>
  <c r="I32" i="1" l="1"/>
  <c r="I17" i="1"/>
  <c r="E32" i="1"/>
  <c r="E17" i="1"/>
  <c r="E34" i="1" l="1"/>
  <c r="I34" i="1"/>
  <c r="K32" i="1"/>
  <c r="J32" i="1"/>
  <c r="F32" i="1"/>
  <c r="G32" i="1"/>
  <c r="J17" i="1"/>
  <c r="G17" i="1"/>
  <c r="F17" i="1"/>
  <c r="D17" i="1"/>
  <c r="D29" i="1" s="1"/>
  <c r="B7" i="2" s="1"/>
  <c r="B6" i="2" s="1"/>
  <c r="B9" i="2" s="1"/>
  <c r="D32" i="1" l="1"/>
  <c r="J34" i="1"/>
  <c r="F34" i="1"/>
  <c r="G34" i="1"/>
  <c r="D34" i="1"/>
  <c r="H17" i="1" l="1"/>
  <c r="H29" i="1" l="1"/>
  <c r="C17" i="1"/>
  <c r="C32" i="1"/>
  <c r="H32" i="1" l="1"/>
  <c r="H34" i="1" s="1"/>
  <c r="C7" i="2"/>
  <c r="C6" i="2" s="1"/>
  <c r="C9" i="2" s="1"/>
  <c r="C34" i="1"/>
  <c r="K17" i="1"/>
  <c r="K34" i="1" s="1"/>
</calcChain>
</file>

<file path=xl/sharedStrings.xml><?xml version="1.0" encoding="utf-8"?>
<sst xmlns="http://schemas.openxmlformats.org/spreadsheetml/2006/main" count="76" uniqueCount="54">
  <si>
    <t>Náklady (v tis. Kč)</t>
  </si>
  <si>
    <t>Spotřeba materiálu</t>
  </si>
  <si>
    <t>Spotřeba energie</t>
  </si>
  <si>
    <t>Spotřeba vody</t>
  </si>
  <si>
    <t>Opravy a udržování</t>
  </si>
  <si>
    <t>Cestovné</t>
  </si>
  <si>
    <t>Ostatní služby</t>
  </si>
  <si>
    <t>Mzdové náklady</t>
  </si>
  <si>
    <t>Zákonné sociální pojištění</t>
  </si>
  <si>
    <t>Zákonné pojištění odpovědnosti za škodu</t>
  </si>
  <si>
    <t>Zákonné sociální náklady</t>
  </si>
  <si>
    <t>Odpisy</t>
  </si>
  <si>
    <t>Drobný dlouhodobý majetek</t>
  </si>
  <si>
    <t>Celkem náklady</t>
  </si>
  <si>
    <t>Výnosy (v tis. Kč)</t>
  </si>
  <si>
    <t>Tržby z prodeje služeb - školné</t>
  </si>
  <si>
    <t>Tržby z pronájmu</t>
  </si>
  <si>
    <t>Čerpání fondů</t>
  </si>
  <si>
    <t>Ostatní výnosy z činnosti</t>
  </si>
  <si>
    <t>Úroky</t>
  </si>
  <si>
    <t>Dotace na mzdy ze státního rozpočtu</t>
  </si>
  <si>
    <t>Dotace na provoz od zřizovatele</t>
  </si>
  <si>
    <t>mimořádné náklady</t>
  </si>
  <si>
    <t>Střednědobý výhled</t>
  </si>
  <si>
    <t>Dotace na provoz od zřizovatele-transfer na odpisech</t>
  </si>
  <si>
    <t>Saldo V-N</t>
  </si>
  <si>
    <t>Výnosy za vlastní výkony</t>
  </si>
  <si>
    <t>Ostatní výnosy</t>
  </si>
  <si>
    <t xml:space="preserve">Výnosy z transferů </t>
  </si>
  <si>
    <t>Výnosy celkem</t>
  </si>
  <si>
    <t>Služby</t>
  </si>
  <si>
    <t>Odpisy dlouhodobého majetku</t>
  </si>
  <si>
    <t>Daň z příjmů</t>
  </si>
  <si>
    <t>Ostatní náklady</t>
  </si>
  <si>
    <t>Fin. plán</t>
  </si>
  <si>
    <t>Náklady celkem</t>
  </si>
  <si>
    <r>
      <rPr>
        <i/>
        <sz val="12"/>
        <color theme="1"/>
        <rFont val="Calibri"/>
        <family val="2"/>
        <charset val="238"/>
        <scheme val="minor"/>
      </rPr>
      <t>z toho</t>
    </r>
    <r>
      <rPr>
        <sz val="12"/>
        <color theme="1"/>
        <rFont val="Calibri"/>
        <family val="2"/>
        <charset val="238"/>
        <scheme val="minor"/>
      </rPr>
      <t>: Výnosy z transferů od zřizovatele</t>
    </r>
  </si>
  <si>
    <t xml:space="preserve">             Výnosy z transferů ze státního rozpočtu</t>
  </si>
  <si>
    <r>
      <rPr>
        <i/>
        <sz val="12"/>
        <color theme="1"/>
        <rFont val="Calibri"/>
        <family val="2"/>
        <charset val="238"/>
        <scheme val="minor"/>
      </rPr>
      <t>z toho</t>
    </r>
    <r>
      <rPr>
        <sz val="12"/>
        <color theme="1"/>
        <rFont val="Calibri"/>
        <family val="2"/>
        <charset val="238"/>
        <scheme val="minor"/>
      </rPr>
      <t>: Opravy a udržování</t>
    </r>
  </si>
  <si>
    <r>
      <rPr>
        <i/>
        <sz val="12"/>
        <color theme="1"/>
        <rFont val="Calibri"/>
        <family val="2"/>
        <charset val="238"/>
        <scheme val="minor"/>
      </rPr>
      <t>z toho</t>
    </r>
    <r>
      <rPr>
        <sz val="12"/>
        <color theme="1"/>
        <rFont val="Calibri"/>
        <family val="2"/>
        <charset val="238"/>
        <scheme val="minor"/>
      </rPr>
      <t>: Náklady na platy</t>
    </r>
  </si>
  <si>
    <t xml:space="preserve">             Zákonné sociální pojištění</t>
  </si>
  <si>
    <t>Mimořádné náklady</t>
  </si>
  <si>
    <t>zřizovatel</t>
  </si>
  <si>
    <t>doplň.čin.</t>
  </si>
  <si>
    <t>státní rozp.</t>
  </si>
  <si>
    <t>státní rozp</t>
  </si>
  <si>
    <t>Tržby z prodeje služeb - stravné</t>
  </si>
  <si>
    <t>Jiné ostatní náklady</t>
  </si>
  <si>
    <t>Celkem výnosy</t>
  </si>
  <si>
    <t>vl. zdroje</t>
  </si>
  <si>
    <t>Dotace na investice od zřizovatele</t>
  </si>
  <si>
    <t>Střednědobý výhled 2025</t>
  </si>
  <si>
    <t>Střednědobý výhled 2026</t>
  </si>
  <si>
    <t>Dotace na učebnu ze státního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</si>
</sst>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2" xfId="0" applyFont="1" applyBorder="1"/>
    <xf numFmtId="0" fontId="2" fillId="0" borderId="1" xfId="0" applyFont="1" applyBorder="1"/>
    <xf numFmtId="3" fontId="2" fillId="0" borderId="1" xfId="0" applyNumberFormat="1" applyFont="1" applyBorder="1"/>
    <xf numFmtId="3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0" fontId="2" fillId="0" borderId="11" xfId="0" applyFont="1" applyBorder="1"/>
    <xf numFmtId="3" fontId="2" fillId="0" borderId="12" xfId="0" applyNumberFormat="1" applyFont="1" applyBorder="1"/>
    <xf numFmtId="3" fontId="3" fillId="0" borderId="9" xfId="0" applyNumberFormat="1" applyFont="1" applyBorder="1"/>
    <xf numFmtId="3" fontId="3" fillId="0" borderId="10" xfId="0" applyNumberFormat="1" applyFont="1" applyBorder="1"/>
    <xf numFmtId="0" fontId="2" fillId="0" borderId="13" xfId="0" applyFont="1" applyBorder="1"/>
    <xf numFmtId="3" fontId="2" fillId="0" borderId="13" xfId="0" applyNumberFormat="1" applyFont="1" applyBorder="1"/>
    <xf numFmtId="3" fontId="3" fillId="0" borderId="8" xfId="0" applyNumberFormat="1" applyFont="1" applyBorder="1" applyAlignment="1">
      <alignment horizontal="center"/>
    </xf>
    <xf numFmtId="0" fontId="2" fillId="0" borderId="25" xfId="0" applyFont="1" applyBorder="1"/>
    <xf numFmtId="3" fontId="2" fillId="0" borderId="26" xfId="0" applyNumberFormat="1" applyFont="1" applyBorder="1"/>
    <xf numFmtId="0" fontId="2" fillId="0" borderId="16" xfId="0" applyFont="1" applyBorder="1" applyAlignment="1">
      <alignment horizontal="left" wrapText="1"/>
    </xf>
    <xf numFmtId="0" fontId="3" fillId="0" borderId="28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0" fillId="0" borderId="29" xfId="0" applyBorder="1"/>
    <xf numFmtId="0" fontId="4" fillId="0" borderId="0" xfId="0" applyFont="1"/>
    <xf numFmtId="0" fontId="2" fillId="0" borderId="0" xfId="0" applyFont="1"/>
    <xf numFmtId="0" fontId="6" fillId="3" borderId="1" xfId="0" applyFont="1" applyFill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0" fontId="3" fillId="0" borderId="0" xfId="0" applyFont="1" applyAlignment="1">
      <alignment horizontal="center"/>
    </xf>
    <xf numFmtId="3" fontId="2" fillId="0" borderId="0" xfId="0" applyNumberFormat="1" applyFont="1"/>
    <xf numFmtId="3" fontId="3" fillId="0" borderId="0" xfId="0" applyNumberFormat="1" applyFont="1"/>
    <xf numFmtId="3" fontId="2" fillId="0" borderId="33" xfId="0" applyNumberFormat="1" applyFont="1" applyBorder="1"/>
    <xf numFmtId="3" fontId="2" fillId="0" borderId="34" xfId="0" applyNumberFormat="1" applyFont="1" applyBorder="1"/>
    <xf numFmtId="3" fontId="2" fillId="0" borderId="35" xfId="0" applyNumberFormat="1" applyFont="1" applyBorder="1"/>
    <xf numFmtId="3" fontId="3" fillId="0" borderId="36" xfId="0" applyNumberFormat="1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37" xfId="0" applyFont="1" applyBorder="1"/>
    <xf numFmtId="3" fontId="2" fillId="0" borderId="16" xfId="0" applyNumberFormat="1" applyFont="1" applyBorder="1"/>
    <xf numFmtId="0" fontId="6" fillId="3" borderId="1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workbookViewId="0">
      <selection activeCell="B26" sqref="B26"/>
    </sheetView>
  </sheetViews>
  <sheetFormatPr defaultRowHeight="15" x14ac:dyDescent="0.25"/>
  <cols>
    <col min="1" max="1" width="46.7109375" customWidth="1"/>
    <col min="2" max="2" width="12.5703125" customWidth="1"/>
    <col min="3" max="3" width="12" customWidth="1"/>
  </cols>
  <sheetData>
    <row r="1" spans="1:4" ht="17.25" x14ac:dyDescent="0.3">
      <c r="A1" s="46" t="s">
        <v>14</v>
      </c>
      <c r="B1" s="45" t="s">
        <v>23</v>
      </c>
      <c r="C1" s="45"/>
      <c r="D1" s="26"/>
    </row>
    <row r="2" spans="1:4" s="2" customFormat="1" ht="17.25" x14ac:dyDescent="0.3">
      <c r="A2" s="47"/>
      <c r="B2" s="27">
        <v>2025</v>
      </c>
      <c r="C2" s="27">
        <v>2026</v>
      </c>
      <c r="D2" s="25"/>
    </row>
    <row r="3" spans="1:4" ht="15.75" x14ac:dyDescent="0.25">
      <c r="A3" s="4" t="s">
        <v>26</v>
      </c>
      <c r="B3" s="5">
        <f>'2025-2026 - podrobný'!E21+'2025-2026 - podrobný'!E22+'2025-2026 - podrobný'!G21</f>
        <v>280</v>
      </c>
      <c r="C3" s="5">
        <f>'2025-2026 - podrobný'!I21+'2025-2026 - podrobný'!I22+'2025-2026 - podrobný'!K21</f>
        <v>280</v>
      </c>
      <c r="D3" s="26"/>
    </row>
    <row r="4" spans="1:4" ht="15.75" x14ac:dyDescent="0.25">
      <c r="A4" s="4" t="s">
        <v>27</v>
      </c>
      <c r="B4" s="5">
        <f>'2025-2026 - podrobný'!E26</f>
        <v>0</v>
      </c>
      <c r="C4" s="5">
        <f>'2025-2026 - podrobný'!I26</f>
        <v>0</v>
      </c>
      <c r="D4" s="26"/>
    </row>
    <row r="5" spans="1:4" ht="15.75" x14ac:dyDescent="0.25">
      <c r="A5" s="4" t="s">
        <v>17</v>
      </c>
      <c r="B5" s="5">
        <f>'2025-2026 - podrobný'!D24</f>
        <v>0</v>
      </c>
      <c r="C5" s="5">
        <f>'2025-2026 - podrobný'!H24</f>
        <v>0</v>
      </c>
      <c r="D5" s="26"/>
    </row>
    <row r="6" spans="1:4" ht="15.75" x14ac:dyDescent="0.25">
      <c r="A6" s="4" t="s">
        <v>28</v>
      </c>
      <c r="B6" s="5">
        <f>SUM(B7:B8)</f>
        <v>17031</v>
      </c>
      <c r="C6" s="5">
        <f>SUM(C7:C8)</f>
        <v>11531</v>
      </c>
      <c r="D6" s="26"/>
    </row>
    <row r="7" spans="1:4" ht="15.75" x14ac:dyDescent="0.25">
      <c r="A7" s="4" t="s">
        <v>36</v>
      </c>
      <c r="B7" s="5">
        <f>'2025-2026 - podrobný'!D29+'2025-2026 - podrobný'!D31</f>
        <v>2834</v>
      </c>
      <c r="C7" s="5">
        <f>'2025-2026 - podrobný'!H29+'2025-2026 - podrobný'!H31</f>
        <v>2334</v>
      </c>
      <c r="D7" s="26"/>
    </row>
    <row r="8" spans="1:4" ht="15.75" x14ac:dyDescent="0.25">
      <c r="A8" s="4" t="s">
        <v>37</v>
      </c>
      <c r="B8" s="5">
        <f>'2025-2026 - podrobný'!F27+'2025-2026 - podrobný'!F28</f>
        <v>14197</v>
      </c>
      <c r="C8" s="5">
        <f>'2025-2026 - podrobný'!J27+'2025-2026 - podrobný'!J28</f>
        <v>9197</v>
      </c>
      <c r="D8" s="26"/>
    </row>
    <row r="9" spans="1:4" ht="17.25" x14ac:dyDescent="0.3">
      <c r="A9" s="28" t="s">
        <v>29</v>
      </c>
      <c r="B9" s="29">
        <f>SUM(B3:B6)</f>
        <v>17311</v>
      </c>
      <c r="C9" s="29">
        <f>SUM(C3:C6)</f>
        <v>11811</v>
      </c>
      <c r="D9" s="26"/>
    </row>
    <row r="10" spans="1:4" ht="11.25" customHeight="1" x14ac:dyDescent="0.25">
      <c r="A10" s="4"/>
      <c r="B10" s="4"/>
      <c r="C10" s="4"/>
      <c r="D10" s="26"/>
    </row>
    <row r="11" spans="1:4" ht="17.25" x14ac:dyDescent="0.3">
      <c r="A11" s="48" t="s">
        <v>0</v>
      </c>
      <c r="B11" s="45" t="s">
        <v>23</v>
      </c>
      <c r="C11" s="45"/>
      <c r="D11" s="26"/>
    </row>
    <row r="12" spans="1:4" s="2" customFormat="1" ht="17.25" x14ac:dyDescent="0.3">
      <c r="A12" s="48"/>
      <c r="B12" s="27">
        <f>B2</f>
        <v>2025</v>
      </c>
      <c r="C12" s="27">
        <f>C2</f>
        <v>2026</v>
      </c>
      <c r="D12" s="25"/>
    </row>
    <row r="13" spans="1:4" ht="15.75" x14ac:dyDescent="0.25">
      <c r="A13" s="4" t="s">
        <v>1</v>
      </c>
      <c r="B13" s="5">
        <f>'2025-2026 - podrobný'!E3+'2025-2026 - podrobný'!D3</f>
        <v>323</v>
      </c>
      <c r="C13" s="5">
        <f>'2025-2026 - podrobný'!H3+'2025-2026 - podrobný'!I3+'2025-2026 - podrobný'!K3</f>
        <v>323</v>
      </c>
      <c r="D13" s="26"/>
    </row>
    <row r="14" spans="1:4" ht="15.75" x14ac:dyDescent="0.25">
      <c r="A14" s="4" t="s">
        <v>2</v>
      </c>
      <c r="B14" s="5">
        <f>'2025-2026 - podrobný'!D4+'2025-2026 - podrobný'!G4</f>
        <v>550</v>
      </c>
      <c r="C14" s="5">
        <f>'2025-2026 - podrobný'!H4+'2025-2026 - podrobný'!K4</f>
        <v>550</v>
      </c>
      <c r="D14" s="26"/>
    </row>
    <row r="15" spans="1:4" ht="15.75" x14ac:dyDescent="0.25">
      <c r="A15" s="4" t="s">
        <v>3</v>
      </c>
      <c r="B15" s="5">
        <f>'2025-2026 - podrobný'!D5+'2025-2026 - podrobný'!G5</f>
        <v>130</v>
      </c>
      <c r="C15" s="5">
        <f>'2025-2026 - podrobný'!H5+'2025-2026 - podrobný'!K5</f>
        <v>130</v>
      </c>
      <c r="D15" s="26"/>
    </row>
    <row r="16" spans="1:4" ht="15.75" x14ac:dyDescent="0.25">
      <c r="A16" s="4" t="s">
        <v>30</v>
      </c>
      <c r="B16" s="5">
        <f>'2025-2026 - podrobný'!D6+'2025-2026 - podrobný'!D7+'2025-2026 - podrobný'!D8+'2025-2026 - podrobný'!E8+'2025-2026 - podrobný'!E6</f>
        <v>399</v>
      </c>
      <c r="C16" s="5">
        <f>'2025-2026 - podrobný'!H6+'2025-2026 - podrobný'!H7+'2025-2026 - podrobný'!H8+'2025-2026 - podrobný'!I8+'2025-2026 - podrobný'!I6</f>
        <v>399</v>
      </c>
      <c r="D16" s="26"/>
    </row>
    <row r="17" spans="1:4" ht="15.75" x14ac:dyDescent="0.25">
      <c r="A17" s="4" t="s">
        <v>38</v>
      </c>
      <c r="B17" s="5">
        <f>'2025-2026 - podrobný'!D6+'2025-2026 - podrobný'!G6+'2025-2026 - podrobný'!E6</f>
        <v>242</v>
      </c>
      <c r="C17" s="5">
        <f>'2025-2026 - podrobný'!H6+'2025-2026 - podrobný'!K6+'2025-2026 - podrobný'!I6</f>
        <v>242</v>
      </c>
      <c r="D17" s="26"/>
    </row>
    <row r="18" spans="1:4" ht="15.75" x14ac:dyDescent="0.25">
      <c r="A18" s="4" t="s">
        <v>7</v>
      </c>
      <c r="B18" s="5">
        <f>'2025-2026 - podrobný'!D9+'2025-2026 - podrobný'!F9+'2025-2026 - podrobný'!D10+'2025-2026 - podrobný'!F10</f>
        <v>9422</v>
      </c>
      <c r="C18" s="5">
        <f>'2025-2026 - podrobný'!H9+'2025-2026 - podrobný'!J9+'2025-2026 - podrobný'!H10+'2025-2026 - podrobný'!J10</f>
        <v>9422</v>
      </c>
      <c r="D18" s="26"/>
    </row>
    <row r="19" spans="1:4" ht="15.75" x14ac:dyDescent="0.25">
      <c r="A19" s="4" t="s">
        <v>39</v>
      </c>
      <c r="B19" s="5">
        <f>'2025-2026 - podrobný'!F9+'2025-2026 - podrobný'!G9+'2025-2026 - podrobný'!D9</f>
        <v>7050</v>
      </c>
      <c r="C19" s="5">
        <f>'2025-2026 - podrobný'!H9+'2025-2026 - podrobný'!J9+'2025-2026 - podrobný'!K9</f>
        <v>7050</v>
      </c>
      <c r="D19" s="26"/>
    </row>
    <row r="20" spans="1:4" ht="15.75" x14ac:dyDescent="0.25">
      <c r="A20" s="4" t="s">
        <v>40</v>
      </c>
      <c r="B20" s="5">
        <f>'2025-2026 - podrobný'!D10+'2025-2026 - podrobný'!E10+'2025-2026 - podrobný'!F10</f>
        <v>2372</v>
      </c>
      <c r="C20" s="5">
        <f>'2025-2026 - podrobný'!H10+'2025-2026 - podrobný'!I10+'2025-2026 - podrobný'!J10</f>
        <v>2372</v>
      </c>
    </row>
    <row r="21" spans="1:4" ht="15.75" x14ac:dyDescent="0.25">
      <c r="A21" s="4" t="s">
        <v>10</v>
      </c>
      <c r="B21" s="5">
        <f>'2025-2026 - podrobný'!D11+'2025-2026 - podrobný'!D12+'2025-2026 - podrobný'!F12+'2025-2026 - podrobný'!G11+'2025-2026 - podrobný'!G12+'2025-2026 - podrobný'!F11</f>
        <v>284</v>
      </c>
      <c r="C21" s="5">
        <f>'2025-2026 - podrobný'!H11+'2025-2026 - podrobný'!H12+'2025-2026 - podrobný'!J12+'2025-2026 - podrobný'!K11+'2025-2026 - podrobný'!K12+'2025-2026 - podrobný'!J11</f>
        <v>284</v>
      </c>
    </row>
    <row r="22" spans="1:4" ht="15.75" x14ac:dyDescent="0.25">
      <c r="A22" s="4" t="s">
        <v>31</v>
      </c>
      <c r="B22" s="5">
        <f>'2025-2026 - podrobný'!D14+'2025-2026 - podrobný'!G14</f>
        <v>610</v>
      </c>
      <c r="C22" s="5">
        <f>'2025-2026 - podrobný'!H14+'2025-2026 - podrobný'!K14</f>
        <v>610</v>
      </c>
    </row>
    <row r="23" spans="1:4" ht="15.75" x14ac:dyDescent="0.25">
      <c r="A23" s="4" t="s">
        <v>32</v>
      </c>
      <c r="B23" s="5">
        <v>0</v>
      </c>
      <c r="C23" s="5">
        <v>0</v>
      </c>
    </row>
    <row r="24" spans="1:4" ht="15.75" x14ac:dyDescent="0.25">
      <c r="A24" s="4" t="s">
        <v>33</v>
      </c>
      <c r="B24" s="5">
        <f>'2025-2026 - podrobný'!D13</f>
        <v>28</v>
      </c>
      <c r="C24" s="5">
        <f>'2025-2026 - podrobný'!H13</f>
        <v>28</v>
      </c>
    </row>
    <row r="25" spans="1:4" ht="15.75" x14ac:dyDescent="0.25">
      <c r="A25" s="4" t="s">
        <v>41</v>
      </c>
      <c r="B25" s="5">
        <f>'2025-2026 - podrobný'!D16+'2025-2026 - podrobný'!F16</f>
        <v>5500</v>
      </c>
      <c r="C25" s="5">
        <f>'2025-2026 - podrobný'!H16+'2025-2026 - podrobný'!J16</f>
        <v>0</v>
      </c>
    </row>
    <row r="26" spans="1:4" ht="15.75" x14ac:dyDescent="0.25">
      <c r="A26" s="4" t="s">
        <v>12</v>
      </c>
      <c r="B26" s="5">
        <f>'2025-2026 - podrobný'!D15+'2025-2026 - podrobný'!G15</f>
        <v>65</v>
      </c>
      <c r="C26" s="5">
        <f>'2025-2026 - podrobný'!H15+'2025-2026 - podrobný'!K15</f>
        <v>65</v>
      </c>
    </row>
    <row r="27" spans="1:4" s="2" customFormat="1" ht="17.25" x14ac:dyDescent="0.3">
      <c r="A27" s="28" t="s">
        <v>35</v>
      </c>
      <c r="B27" s="29">
        <f>B13+B14+B15+B16+B18+B21+B22+B24+B25+B26</f>
        <v>17311</v>
      </c>
      <c r="C27" s="29">
        <f>C13+C14+C15+C16+C18+C21+C22+C23+C24+C25+C26</f>
        <v>11811</v>
      </c>
    </row>
  </sheetData>
  <mergeCells count="4">
    <mergeCell ref="B1:C1"/>
    <mergeCell ref="B11:C11"/>
    <mergeCell ref="A1:A2"/>
    <mergeCell ref="A11:A1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view="pageLayout" zoomScaleNormal="100" workbookViewId="0">
      <selection activeCell="E6" sqref="E6"/>
    </sheetView>
  </sheetViews>
  <sheetFormatPr defaultRowHeight="15" x14ac:dyDescent="0.25"/>
  <cols>
    <col min="1" max="1" width="6.42578125" customWidth="1"/>
    <col min="2" max="2" width="42.28515625" bestFit="1" customWidth="1"/>
    <col min="3" max="3" width="10.85546875" bestFit="1" customWidth="1"/>
    <col min="4" max="4" width="9.28515625" customWidth="1"/>
    <col min="5" max="5" width="9.85546875" bestFit="1" customWidth="1"/>
    <col min="6" max="6" width="10.42578125" customWidth="1"/>
    <col min="7" max="7" width="10.7109375" bestFit="1" customWidth="1"/>
    <col min="8" max="8" width="9.28515625" customWidth="1"/>
    <col min="9" max="9" width="9.85546875" bestFit="1" customWidth="1"/>
    <col min="10" max="10" width="10.42578125" customWidth="1"/>
    <col min="11" max="11" width="10.7109375" bestFit="1" customWidth="1"/>
    <col min="12" max="12" width="13.85546875" customWidth="1"/>
  </cols>
  <sheetData>
    <row r="1" spans="1:11" ht="18.75" x14ac:dyDescent="0.3">
      <c r="A1" s="51" t="s">
        <v>0</v>
      </c>
      <c r="B1" s="52"/>
      <c r="C1" s="21" t="s">
        <v>34</v>
      </c>
      <c r="D1" s="61" t="s">
        <v>51</v>
      </c>
      <c r="E1" s="62"/>
      <c r="F1" s="62"/>
      <c r="G1" s="63"/>
      <c r="H1" s="55" t="s">
        <v>52</v>
      </c>
      <c r="I1" s="56"/>
      <c r="J1" s="56"/>
      <c r="K1" s="57"/>
    </row>
    <row r="2" spans="1:11" s="25" customFormat="1" ht="16.5" thickBot="1" x14ac:dyDescent="0.3">
      <c r="A2" s="53"/>
      <c r="B2" s="54"/>
      <c r="C2" s="37">
        <v>2024</v>
      </c>
      <c r="D2" s="37" t="s">
        <v>42</v>
      </c>
      <c r="E2" s="37" t="s">
        <v>49</v>
      </c>
      <c r="F2" s="37" t="s">
        <v>45</v>
      </c>
      <c r="G2" s="37" t="s">
        <v>43</v>
      </c>
      <c r="H2" s="38" t="s">
        <v>42</v>
      </c>
      <c r="I2" s="39" t="s">
        <v>49</v>
      </c>
      <c r="J2" s="39" t="s">
        <v>44</v>
      </c>
      <c r="K2" s="40" t="s">
        <v>43</v>
      </c>
    </row>
    <row r="3" spans="1:11" ht="14.25" customHeight="1" thickTop="1" x14ac:dyDescent="0.25">
      <c r="A3" s="7">
        <v>501</v>
      </c>
      <c r="B3" s="8" t="s">
        <v>1</v>
      </c>
      <c r="C3" s="9">
        <v>317</v>
      </c>
      <c r="D3" s="9">
        <v>45</v>
      </c>
      <c r="E3" s="9">
        <v>278</v>
      </c>
      <c r="F3" s="33"/>
      <c r="G3" s="10"/>
      <c r="H3" s="9">
        <v>45</v>
      </c>
      <c r="I3" s="9">
        <v>278</v>
      </c>
      <c r="J3" s="33"/>
      <c r="K3" s="10"/>
    </row>
    <row r="4" spans="1:11" ht="14.25" customHeight="1" x14ac:dyDescent="0.25">
      <c r="A4" s="3">
        <v>502</v>
      </c>
      <c r="B4" s="4" t="s">
        <v>2</v>
      </c>
      <c r="C4" s="5">
        <v>530</v>
      </c>
      <c r="D4" s="5">
        <v>550</v>
      </c>
      <c r="E4" s="34"/>
      <c r="F4" s="34"/>
      <c r="G4" s="6"/>
      <c r="H4" s="5">
        <v>550</v>
      </c>
      <c r="I4" s="34"/>
      <c r="J4" s="34"/>
      <c r="K4" s="6"/>
    </row>
    <row r="5" spans="1:11" ht="14.25" customHeight="1" x14ac:dyDescent="0.25">
      <c r="A5" s="3">
        <v>503</v>
      </c>
      <c r="B5" s="4" t="s">
        <v>3</v>
      </c>
      <c r="C5" s="5">
        <v>120</v>
      </c>
      <c r="D5" s="5">
        <v>130</v>
      </c>
      <c r="E5" s="34"/>
      <c r="F5" s="34"/>
      <c r="G5" s="6"/>
      <c r="H5" s="5">
        <v>130</v>
      </c>
      <c r="I5" s="34"/>
      <c r="J5" s="34"/>
      <c r="K5" s="6"/>
    </row>
    <row r="6" spans="1:11" ht="14.25" customHeight="1" x14ac:dyDescent="0.25">
      <c r="A6" s="3">
        <v>511</v>
      </c>
      <c r="B6" s="4" t="s">
        <v>4</v>
      </c>
      <c r="C6" s="5">
        <v>234</v>
      </c>
      <c r="D6" s="5">
        <v>240</v>
      </c>
      <c r="E6" s="34">
        <v>2</v>
      </c>
      <c r="F6" s="34"/>
      <c r="G6" s="6"/>
      <c r="H6" s="5">
        <v>240</v>
      </c>
      <c r="I6" s="34">
        <v>2</v>
      </c>
      <c r="J6" s="34"/>
      <c r="K6" s="6"/>
    </row>
    <row r="7" spans="1:11" ht="14.25" customHeight="1" x14ac:dyDescent="0.25">
      <c r="A7" s="3">
        <v>512</v>
      </c>
      <c r="B7" s="4" t="s">
        <v>5</v>
      </c>
      <c r="C7" s="5">
        <v>2</v>
      </c>
      <c r="D7" s="5">
        <v>2</v>
      </c>
      <c r="E7" s="34"/>
      <c r="F7" s="34"/>
      <c r="G7" s="6"/>
      <c r="H7" s="5">
        <v>2</v>
      </c>
      <c r="I7" s="34"/>
      <c r="J7" s="34"/>
      <c r="K7" s="6"/>
    </row>
    <row r="8" spans="1:11" ht="14.25" customHeight="1" x14ac:dyDescent="0.25">
      <c r="A8" s="3">
        <v>518</v>
      </c>
      <c r="B8" s="4" t="s">
        <v>6</v>
      </c>
      <c r="C8" s="5">
        <v>152</v>
      </c>
      <c r="D8" s="5">
        <v>155</v>
      </c>
      <c r="E8" s="34"/>
      <c r="F8" s="34"/>
      <c r="G8" s="6"/>
      <c r="H8" s="5">
        <v>155</v>
      </c>
      <c r="I8" s="34"/>
      <c r="J8" s="34"/>
      <c r="K8" s="6"/>
    </row>
    <row r="9" spans="1:11" ht="14.25" customHeight="1" x14ac:dyDescent="0.25">
      <c r="A9" s="3">
        <v>521</v>
      </c>
      <c r="B9" s="4" t="s">
        <v>7</v>
      </c>
      <c r="C9" s="5">
        <v>7048</v>
      </c>
      <c r="D9" s="5">
        <v>380</v>
      </c>
      <c r="E9" s="34"/>
      <c r="F9" s="5">
        <v>6670</v>
      </c>
      <c r="G9" s="6"/>
      <c r="H9" s="5">
        <v>380</v>
      </c>
      <c r="I9" s="34"/>
      <c r="J9" s="5">
        <v>6670</v>
      </c>
      <c r="K9" s="6"/>
    </row>
    <row r="10" spans="1:11" ht="14.25" customHeight="1" x14ac:dyDescent="0.25">
      <c r="A10" s="3">
        <v>524</v>
      </c>
      <c r="B10" s="4" t="s">
        <v>8</v>
      </c>
      <c r="C10" s="5">
        <v>2374</v>
      </c>
      <c r="D10" s="5">
        <v>117</v>
      </c>
      <c r="E10" s="34"/>
      <c r="F10" s="5">
        <v>2255</v>
      </c>
      <c r="G10" s="6"/>
      <c r="H10" s="5">
        <v>117</v>
      </c>
      <c r="I10" s="34"/>
      <c r="J10" s="5">
        <v>2255</v>
      </c>
      <c r="K10" s="6"/>
    </row>
    <row r="11" spans="1:11" ht="14.25" customHeight="1" x14ac:dyDescent="0.25">
      <c r="A11" s="3">
        <v>525</v>
      </c>
      <c r="B11" s="4" t="s">
        <v>9</v>
      </c>
      <c r="C11" s="5">
        <v>29</v>
      </c>
      <c r="D11" s="5">
        <v>2</v>
      </c>
      <c r="E11" s="34"/>
      <c r="F11" s="5">
        <v>27</v>
      </c>
      <c r="G11" s="6"/>
      <c r="H11" s="5">
        <v>2</v>
      </c>
      <c r="I11" s="34"/>
      <c r="J11" s="5">
        <v>27</v>
      </c>
      <c r="K11" s="6"/>
    </row>
    <row r="12" spans="1:11" ht="14.25" customHeight="1" x14ac:dyDescent="0.25">
      <c r="A12" s="3">
        <v>527</v>
      </c>
      <c r="B12" s="4" t="s">
        <v>10</v>
      </c>
      <c r="C12" s="5">
        <v>255</v>
      </c>
      <c r="D12" s="5">
        <v>10</v>
      </c>
      <c r="E12" s="34"/>
      <c r="F12" s="5">
        <v>245</v>
      </c>
      <c r="G12" s="6"/>
      <c r="H12" s="5">
        <v>10</v>
      </c>
      <c r="I12" s="34"/>
      <c r="J12" s="5">
        <v>245</v>
      </c>
      <c r="K12" s="6"/>
    </row>
    <row r="13" spans="1:11" ht="14.25" customHeight="1" x14ac:dyDescent="0.25">
      <c r="A13" s="3">
        <v>549</v>
      </c>
      <c r="B13" s="4" t="s">
        <v>47</v>
      </c>
      <c r="C13" s="5">
        <v>28</v>
      </c>
      <c r="D13" s="5">
        <v>28</v>
      </c>
      <c r="E13" s="34"/>
      <c r="F13" s="34"/>
      <c r="G13" s="6"/>
      <c r="H13" s="5">
        <v>28</v>
      </c>
      <c r="I13" s="34"/>
      <c r="J13" s="34"/>
      <c r="K13" s="6"/>
    </row>
    <row r="14" spans="1:11" ht="14.25" customHeight="1" x14ac:dyDescent="0.25">
      <c r="A14" s="3">
        <v>551</v>
      </c>
      <c r="B14" s="4" t="s">
        <v>11</v>
      </c>
      <c r="C14" s="5">
        <v>610</v>
      </c>
      <c r="D14" s="5">
        <v>610</v>
      </c>
      <c r="E14" s="34"/>
      <c r="F14" s="34"/>
      <c r="G14" s="6"/>
      <c r="H14" s="5">
        <v>610</v>
      </c>
      <c r="I14" s="34"/>
      <c r="J14" s="34"/>
      <c r="K14" s="6"/>
    </row>
    <row r="15" spans="1:11" ht="14.25" customHeight="1" x14ac:dyDescent="0.25">
      <c r="A15" s="3">
        <v>558</v>
      </c>
      <c r="B15" s="4" t="s">
        <v>12</v>
      </c>
      <c r="C15" s="5">
        <v>65</v>
      </c>
      <c r="D15" s="5">
        <v>65</v>
      </c>
      <c r="E15" s="34"/>
      <c r="F15" s="34"/>
      <c r="G15" s="6"/>
      <c r="H15" s="5">
        <v>65</v>
      </c>
      <c r="I15" s="34"/>
      <c r="J15" s="34"/>
      <c r="K15" s="6"/>
    </row>
    <row r="16" spans="1:11" ht="14.25" customHeight="1" thickBot="1" x14ac:dyDescent="0.3">
      <c r="A16" s="11"/>
      <c r="B16" s="15" t="s">
        <v>22</v>
      </c>
      <c r="C16" s="16">
        <v>200</v>
      </c>
      <c r="D16" s="16">
        <v>500</v>
      </c>
      <c r="E16" s="35"/>
      <c r="F16" s="35">
        <v>5000</v>
      </c>
      <c r="G16" s="12"/>
      <c r="H16" s="16">
        <v>0</v>
      </c>
      <c r="I16" s="35"/>
      <c r="J16" s="35"/>
      <c r="K16" s="12"/>
    </row>
    <row r="17" spans="1:12" s="2" customFormat="1" ht="20.25" thickTop="1" thickBot="1" x14ac:dyDescent="0.35">
      <c r="A17" s="49" t="s">
        <v>13</v>
      </c>
      <c r="B17" s="50"/>
      <c r="C17" s="17">
        <f t="shared" ref="C17:J17" si="0">SUM(C3:C16)</f>
        <v>11964</v>
      </c>
      <c r="D17" s="17">
        <f t="shared" si="0"/>
        <v>2834</v>
      </c>
      <c r="E17" s="17">
        <f>SUM(E3:E16)</f>
        <v>280</v>
      </c>
      <c r="F17" s="17">
        <f t="shared" si="0"/>
        <v>14197</v>
      </c>
      <c r="G17" s="17">
        <f t="shared" si="0"/>
        <v>0</v>
      </c>
      <c r="H17" s="13">
        <f t="shared" si="0"/>
        <v>2334</v>
      </c>
      <c r="I17" s="36">
        <f>SUM(I3:I16)</f>
        <v>280</v>
      </c>
      <c r="J17" s="36">
        <f t="shared" si="0"/>
        <v>9197</v>
      </c>
      <c r="K17" s="14">
        <f>SUM(K3:K15)</f>
        <v>0</v>
      </c>
    </row>
    <row r="18" spans="1:12" ht="6.75" customHeight="1" thickBot="1" x14ac:dyDescent="0.3">
      <c r="C18" s="1"/>
      <c r="D18" s="1"/>
      <c r="E18" s="1"/>
      <c r="F18" s="1"/>
      <c r="G18" s="1"/>
      <c r="H18" s="1"/>
      <c r="I18" s="1"/>
      <c r="J18" s="1"/>
      <c r="K18" s="1"/>
    </row>
    <row r="19" spans="1:12" ht="18.75" x14ac:dyDescent="0.3">
      <c r="A19" s="51" t="s">
        <v>14</v>
      </c>
      <c r="B19" s="58"/>
      <c r="C19" s="21" t="s">
        <v>34</v>
      </c>
      <c r="D19" s="61" t="str">
        <f>D1</f>
        <v>Střednědobý výhled 2025</v>
      </c>
      <c r="E19" s="62"/>
      <c r="F19" s="62"/>
      <c r="G19" s="63"/>
      <c r="H19" s="55" t="str">
        <f>H1</f>
        <v>Střednědobý výhled 2026</v>
      </c>
      <c r="I19" s="56"/>
      <c r="J19" s="56"/>
      <c r="K19" s="57"/>
      <c r="L19" s="30"/>
    </row>
    <row r="20" spans="1:12" s="26" customFormat="1" ht="16.5" thickBot="1" x14ac:dyDescent="0.3">
      <c r="A20" s="59"/>
      <c r="B20" s="60"/>
      <c r="C20" s="41">
        <f>C2</f>
        <v>2024</v>
      </c>
      <c r="D20" s="37" t="s">
        <v>42</v>
      </c>
      <c r="E20" s="37" t="s">
        <v>49</v>
      </c>
      <c r="F20" s="37" t="s">
        <v>45</v>
      </c>
      <c r="G20" s="37" t="s">
        <v>43</v>
      </c>
      <c r="H20" s="38" t="s">
        <v>42</v>
      </c>
      <c r="I20" s="37" t="s">
        <v>49</v>
      </c>
      <c r="J20" s="39" t="s">
        <v>44</v>
      </c>
      <c r="K20" s="40" t="s">
        <v>43</v>
      </c>
      <c r="L20" s="42"/>
    </row>
    <row r="21" spans="1:12" ht="15" customHeight="1" thickTop="1" x14ac:dyDescent="0.25">
      <c r="A21" s="7">
        <v>602</v>
      </c>
      <c r="B21" s="8" t="s">
        <v>15</v>
      </c>
      <c r="C21" s="9">
        <v>280</v>
      </c>
      <c r="D21" s="9"/>
      <c r="E21" s="9">
        <v>280</v>
      </c>
      <c r="F21" s="9"/>
      <c r="G21" s="9"/>
      <c r="H21" s="9"/>
      <c r="I21" s="9">
        <v>280</v>
      </c>
      <c r="J21" s="9"/>
      <c r="K21" s="9"/>
      <c r="L21" s="31"/>
    </row>
    <row r="22" spans="1:12" ht="15" customHeight="1" x14ac:dyDescent="0.25">
      <c r="A22" s="7">
        <v>602</v>
      </c>
      <c r="B22" s="8" t="s">
        <v>46</v>
      </c>
      <c r="C22" s="9"/>
      <c r="D22" s="9"/>
      <c r="E22" s="9"/>
      <c r="F22" s="9"/>
      <c r="G22" s="9"/>
      <c r="H22" s="9"/>
      <c r="I22" s="9"/>
      <c r="J22" s="9"/>
      <c r="K22" s="9"/>
      <c r="L22" s="31"/>
    </row>
    <row r="23" spans="1:12" ht="15" customHeight="1" x14ac:dyDescent="0.25">
      <c r="A23" s="3">
        <v>603</v>
      </c>
      <c r="B23" s="4" t="s">
        <v>16</v>
      </c>
      <c r="C23" s="5"/>
      <c r="D23" s="5"/>
      <c r="E23" s="5"/>
      <c r="F23" s="5"/>
      <c r="G23" s="5"/>
      <c r="H23" s="5"/>
      <c r="I23" s="5"/>
      <c r="J23" s="5"/>
      <c r="K23" s="5"/>
      <c r="L23" s="31"/>
    </row>
    <row r="24" spans="1:12" ht="15" customHeight="1" x14ac:dyDescent="0.25">
      <c r="A24" s="3">
        <v>648</v>
      </c>
      <c r="B24" s="4" t="s">
        <v>17</v>
      </c>
      <c r="C24" s="5"/>
      <c r="D24" s="5"/>
      <c r="E24" s="5"/>
      <c r="F24" s="5"/>
      <c r="G24" s="5"/>
      <c r="H24" s="5"/>
      <c r="I24" s="5"/>
      <c r="J24" s="5"/>
      <c r="K24" s="5"/>
      <c r="L24" s="31"/>
    </row>
    <row r="25" spans="1:12" ht="15" customHeight="1" x14ac:dyDescent="0.25">
      <c r="A25" s="3">
        <v>649</v>
      </c>
      <c r="B25" s="4" t="s">
        <v>18</v>
      </c>
      <c r="C25" s="5"/>
      <c r="D25" s="5"/>
      <c r="E25" s="5"/>
      <c r="F25" s="5"/>
      <c r="G25" s="5"/>
      <c r="H25" s="5"/>
      <c r="I25" s="5"/>
      <c r="J25" s="5"/>
      <c r="K25" s="5"/>
      <c r="L25" s="31"/>
    </row>
    <row r="26" spans="1:12" ht="15" customHeight="1" x14ac:dyDescent="0.25">
      <c r="A26" s="3">
        <v>662</v>
      </c>
      <c r="B26" s="4" t="s">
        <v>19</v>
      </c>
      <c r="C26" s="5"/>
      <c r="D26" s="5"/>
      <c r="E26" s="5"/>
      <c r="F26" s="5"/>
      <c r="G26" s="5"/>
      <c r="H26" s="5"/>
      <c r="I26" s="5"/>
      <c r="J26" s="5"/>
      <c r="K26" s="5"/>
      <c r="L26" s="31"/>
    </row>
    <row r="27" spans="1:12" ht="15" customHeight="1" x14ac:dyDescent="0.25">
      <c r="A27" s="3">
        <v>672</v>
      </c>
      <c r="B27" s="4" t="s">
        <v>20</v>
      </c>
      <c r="C27" s="5">
        <v>9197</v>
      </c>
      <c r="D27" s="5"/>
      <c r="E27" s="5"/>
      <c r="F27" s="5">
        <v>9197</v>
      </c>
      <c r="G27" s="5"/>
      <c r="H27" s="5"/>
      <c r="I27" s="5"/>
      <c r="J27" s="5">
        <v>9197</v>
      </c>
      <c r="K27" s="5"/>
      <c r="L27" s="31"/>
    </row>
    <row r="28" spans="1:12" ht="15" customHeight="1" x14ac:dyDescent="0.25">
      <c r="A28" s="18">
        <v>672</v>
      </c>
      <c r="B28" s="4" t="s">
        <v>53</v>
      </c>
      <c r="C28" s="19"/>
      <c r="D28" s="19"/>
      <c r="E28" s="19"/>
      <c r="F28" s="19">
        <v>5000</v>
      </c>
      <c r="G28" s="19"/>
      <c r="H28" s="19"/>
      <c r="I28" s="19"/>
      <c r="J28" s="19"/>
      <c r="K28" s="19"/>
      <c r="L28" s="31"/>
    </row>
    <row r="29" spans="1:12" ht="15" customHeight="1" x14ac:dyDescent="0.25">
      <c r="A29" s="18">
        <v>672</v>
      </c>
      <c r="B29" s="4" t="s">
        <v>21</v>
      </c>
      <c r="C29" s="19">
        <v>2269</v>
      </c>
      <c r="D29" s="19">
        <f>D17-D31</f>
        <v>2616</v>
      </c>
      <c r="E29" s="19"/>
      <c r="F29" s="19"/>
      <c r="G29" s="19"/>
      <c r="H29" s="19">
        <f>H17-H31</f>
        <v>2116</v>
      </c>
      <c r="I29" s="19"/>
      <c r="J29" s="19"/>
      <c r="K29" s="19"/>
      <c r="L29" s="31"/>
    </row>
    <row r="30" spans="1:12" ht="15" customHeight="1" x14ac:dyDescent="0.25">
      <c r="A30" s="4">
        <v>672</v>
      </c>
      <c r="B30" s="4" t="s">
        <v>50</v>
      </c>
      <c r="C30" s="5"/>
      <c r="D30" s="5"/>
      <c r="E30" s="5"/>
      <c r="F30" s="5"/>
      <c r="G30" s="5"/>
      <c r="H30" s="5"/>
      <c r="I30" s="5"/>
      <c r="J30" s="5"/>
      <c r="K30" s="5"/>
      <c r="L30" s="31"/>
    </row>
    <row r="31" spans="1:12" ht="31.5" customHeight="1" thickBot="1" x14ac:dyDescent="0.3">
      <c r="A31" s="43">
        <v>672</v>
      </c>
      <c r="B31" s="20" t="s">
        <v>24</v>
      </c>
      <c r="C31" s="44">
        <v>218</v>
      </c>
      <c r="D31" s="44">
        <v>218</v>
      </c>
      <c r="E31" s="44"/>
      <c r="F31" s="44"/>
      <c r="G31" s="44"/>
      <c r="H31" s="44">
        <v>218</v>
      </c>
      <c r="I31" s="44"/>
      <c r="J31" s="44"/>
      <c r="K31" s="44"/>
      <c r="L31" s="31"/>
    </row>
    <row r="32" spans="1:12" ht="20.25" thickTop="1" thickBot="1" x14ac:dyDescent="0.35">
      <c r="A32" s="49" t="s">
        <v>48</v>
      </c>
      <c r="B32" s="50"/>
      <c r="C32" s="17">
        <f t="shared" ref="C32:K32" si="1">SUM(C21:C31)</f>
        <v>11964</v>
      </c>
      <c r="D32" s="17">
        <f t="shared" si="1"/>
        <v>2834</v>
      </c>
      <c r="E32" s="17">
        <f>SUM(E21:E31)</f>
        <v>280</v>
      </c>
      <c r="F32" s="17">
        <f t="shared" si="1"/>
        <v>14197</v>
      </c>
      <c r="G32" s="17">
        <f t="shared" si="1"/>
        <v>0</v>
      </c>
      <c r="H32" s="17">
        <f t="shared" si="1"/>
        <v>2334</v>
      </c>
      <c r="I32" s="17">
        <f>SUM(I21:I31)</f>
        <v>280</v>
      </c>
      <c r="J32" s="17">
        <f t="shared" si="1"/>
        <v>9197</v>
      </c>
      <c r="K32" s="17">
        <f t="shared" si="1"/>
        <v>0</v>
      </c>
      <c r="L32" s="32"/>
    </row>
    <row r="33" spans="1:12" ht="6.75" customHeight="1" x14ac:dyDescent="0.25"/>
    <row r="34" spans="1:12" x14ac:dyDescent="0.25">
      <c r="A34" s="24"/>
      <c r="B34" s="22" t="s">
        <v>25</v>
      </c>
      <c r="C34" s="23">
        <f t="shared" ref="C34:K34" si="2">C32-C17</f>
        <v>0</v>
      </c>
      <c r="D34" s="23">
        <f t="shared" si="2"/>
        <v>0</v>
      </c>
      <c r="E34" s="23">
        <f>E32-E17</f>
        <v>0</v>
      </c>
      <c r="F34" s="23">
        <f t="shared" si="2"/>
        <v>0</v>
      </c>
      <c r="G34" s="23">
        <f t="shared" si="2"/>
        <v>0</v>
      </c>
      <c r="H34" s="23">
        <f t="shared" si="2"/>
        <v>0</v>
      </c>
      <c r="I34" s="23">
        <f>I32-I17</f>
        <v>0</v>
      </c>
      <c r="J34" s="23">
        <f t="shared" si="2"/>
        <v>0</v>
      </c>
      <c r="K34" s="23">
        <f t="shared" si="2"/>
        <v>0</v>
      </c>
      <c r="L34" s="1"/>
    </row>
  </sheetData>
  <mergeCells count="8">
    <mergeCell ref="A17:B17"/>
    <mergeCell ref="A32:B32"/>
    <mergeCell ref="A1:B2"/>
    <mergeCell ref="H1:K1"/>
    <mergeCell ref="A19:B20"/>
    <mergeCell ref="D1:G1"/>
    <mergeCell ref="D19:G19"/>
    <mergeCell ref="H19:K19"/>
  </mergeCells>
  <pageMargins left="0.31496062992125984" right="0.31496062992125984" top="0.98425196850393704" bottom="0.19685039370078741" header="0.70866141732283472" footer="0.31496062992125984"/>
  <pageSetup paperSize="9" orientation="landscape" r:id="rId1"/>
  <headerFooter>
    <oddHeader>&amp;CStřednědobý výhled - 2025 - 2026 - MŠ Lipová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2025-2026 - zjednodušený</vt:lpstr>
      <vt:lpstr>2025-2026 - podrobný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Krejčí</dc:creator>
  <cp:lastModifiedBy>ing. Eva Nerudová</cp:lastModifiedBy>
  <cp:lastPrinted>2023-12-22T10:12:19Z</cp:lastPrinted>
  <dcterms:created xsi:type="dcterms:W3CDTF">2017-11-03T09:10:49Z</dcterms:created>
  <dcterms:modified xsi:type="dcterms:W3CDTF">2023-12-22T10:12:21Z</dcterms:modified>
</cp:coreProperties>
</file>